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161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69" i="1" l="1"/>
  <c r="B60" i="1"/>
  <c r="B64" i="1" s="1"/>
  <c r="B65" i="1" s="1"/>
  <c r="B66" i="1" s="1"/>
  <c r="B70" i="1" l="1"/>
  <c r="B61" i="1"/>
  <c r="B62" i="1"/>
  <c r="B63" i="1" s="1"/>
  <c r="B67" i="1" s="1"/>
  <c r="D67" i="1" s="1"/>
  <c r="B24" i="1"/>
  <c r="B5" i="1" l="1"/>
  <c r="D5" i="1" s="1"/>
  <c r="B14" i="1"/>
  <c r="D14" i="1" s="1"/>
  <c r="B25" i="1"/>
  <c r="C24" i="1"/>
  <c r="C25" i="1" s="1"/>
  <c r="C26" i="1" l="1"/>
  <c r="C27" i="1"/>
  <c r="B26" i="1"/>
  <c r="B27" i="1"/>
</calcChain>
</file>

<file path=xl/sharedStrings.xml><?xml version="1.0" encoding="utf-8"?>
<sst xmlns="http://schemas.openxmlformats.org/spreadsheetml/2006/main" count="254" uniqueCount="184">
  <si>
    <t>Berechnung der Pixelauflösung</t>
  </si>
  <si>
    <t>Kamera</t>
  </si>
  <si>
    <t>X</t>
  </si>
  <si>
    <t>Y</t>
  </si>
  <si>
    <t>Pixel Größe</t>
  </si>
  <si>
    <t>Canon 10D</t>
  </si>
  <si>
    <t>Kantenlänge der Pixel [mm]</t>
  </si>
  <si>
    <t>Canon 20D</t>
  </si>
  <si>
    <t>Brennweite Teleskop [mm]</t>
  </si>
  <si>
    <t>Canon 30D</t>
  </si>
  <si>
    <t>Auflösung [arc sec]</t>
  </si>
  <si>
    <t>Canon 40D</t>
  </si>
  <si>
    <t>Canon 50D</t>
  </si>
  <si>
    <t>Formel</t>
  </si>
  <si>
    <t>Canon 60D</t>
  </si>
  <si>
    <t>(3438 xKantenlänge)/F mm x 60</t>
  </si>
  <si>
    <t>Canon 300D</t>
  </si>
  <si>
    <t>Canon 350D</t>
  </si>
  <si>
    <t>Canon 400D</t>
  </si>
  <si>
    <t xml:space="preserve">Berechnung Teleskop-Auflösung </t>
  </si>
  <si>
    <t>Canon 450D</t>
  </si>
  <si>
    <t>Canon 500D</t>
  </si>
  <si>
    <t>Durchmesser Teleskop [mm]</t>
  </si>
  <si>
    <t>Canon 550D</t>
  </si>
  <si>
    <t>Canon 600D</t>
  </si>
  <si>
    <t>Canon 1000D</t>
  </si>
  <si>
    <t>Canon 1100D</t>
  </si>
  <si>
    <t>138/D in mm x 10</t>
  </si>
  <si>
    <t>Canon 5D</t>
  </si>
  <si>
    <t>Canon 5D Mark II</t>
  </si>
  <si>
    <t>Canon 7D</t>
  </si>
  <si>
    <t>Canon 1Ds Mark II</t>
  </si>
  <si>
    <t>x</t>
  </si>
  <si>
    <t>y</t>
  </si>
  <si>
    <t>Canon 1D Mark III</t>
  </si>
  <si>
    <t>Kantenlänge der Sensor [mm]</t>
  </si>
  <si>
    <t>Canon 1Ds Mark III</t>
  </si>
  <si>
    <t>Nikon D3</t>
  </si>
  <si>
    <t>Auflösung [Grad] dezimal</t>
  </si>
  <si>
    <t>Nikon D3X</t>
  </si>
  <si>
    <t>Auflösung [Minuten]</t>
  </si>
  <si>
    <t>Nikon D40</t>
  </si>
  <si>
    <t>Nikon D50</t>
  </si>
  <si>
    <t>Nikon D60</t>
  </si>
  <si>
    <t>(3438xKantenlänge)/F/60</t>
  </si>
  <si>
    <t>Nikon D70</t>
  </si>
  <si>
    <t>Nikon D80</t>
  </si>
  <si>
    <t>Nikon D90</t>
  </si>
  <si>
    <t>Nikon D200</t>
  </si>
  <si>
    <t>Nikon D300</t>
  </si>
  <si>
    <t>Nikon D700</t>
  </si>
  <si>
    <t>Nikon D3000</t>
  </si>
  <si>
    <t>Nikon D3100</t>
  </si>
  <si>
    <t>Nikon D5000</t>
  </si>
  <si>
    <t>Nikon D7000</t>
  </si>
  <si>
    <t>Sensorgröße/Art
[mm]</t>
  </si>
  <si>
    <t>Pixelgröße
[µm]</t>
  </si>
  <si>
    <t>Aktive Pixel /
Auflösung</t>
  </si>
  <si>
    <t>Maximale
Bildrate [fps]</t>
  </si>
  <si>
    <t>Sensor-
Bezeichnung</t>
  </si>
  <si>
    <t>ALCCD5</t>
  </si>
  <si>
    <t>6,7 x 5,3 / CMOS</t>
  </si>
  <si>
    <t>5,2 x 5,2</t>
  </si>
  <si>
    <t>1280 x 1024</t>
  </si>
  <si>
    <t>MT9M001</t>
  </si>
  <si>
    <t>ALCCD5.2</t>
  </si>
  <si>
    <t>6,0 x 4,96 / CCD</t>
  </si>
  <si>
    <t>6,5 x 6,25</t>
  </si>
  <si>
    <t>752 x 582</t>
  </si>
  <si>
    <t>k.A.</t>
  </si>
  <si>
    <t>ICX259</t>
  </si>
  <si>
    <t>ALCCD5T</t>
  </si>
  <si>
    <t>6,6 x 4,9 / CMOS</t>
  </si>
  <si>
    <t>3,2 x 3,2</t>
  </si>
  <si>
    <t>2048 x 1536</t>
  </si>
  <si>
    <t>ca. 90</t>
  </si>
  <si>
    <t>MT9T001</t>
  </si>
  <si>
    <t>ALCCD5V</t>
  </si>
  <si>
    <t>4,5 x 2,9 / CMOS</t>
  </si>
  <si>
    <t>6 x 6</t>
  </si>
  <si>
    <t>752 x 480</t>
  </si>
  <si>
    <t>MT9V032</t>
  </si>
  <si>
    <t>AlCCDIMG0H</t>
  </si>
  <si>
    <t>4,46 x 3,8 / CCD</t>
  </si>
  <si>
    <t>5,6 x 5,6</t>
  </si>
  <si>
    <t>640 x 480</t>
  </si>
  <si>
    <t>ICX618</t>
  </si>
  <si>
    <t>AlCCDIMG0L</t>
  </si>
  <si>
    <t>4,6 x 3,97 / CCD</t>
  </si>
  <si>
    <t>ICX098</t>
  </si>
  <si>
    <t>AlCCDIMG0S</t>
  </si>
  <si>
    <t>5,8 x 4,9 / CCD</t>
  </si>
  <si>
    <t>4,65 x 4,65</t>
  </si>
  <si>
    <t>1024 x 768</t>
  </si>
  <si>
    <t>ICX204</t>
  </si>
  <si>
    <t>AlCCDIMG0X</t>
  </si>
  <si>
    <t>7,4 x 7,4</t>
  </si>
  <si>
    <t>659 × 494</t>
  </si>
  <si>
    <t>ICX424</t>
  </si>
  <si>
    <t>AlCCDIMG1S</t>
  </si>
  <si>
    <t>7,6 x 6,2 / CCD</t>
  </si>
  <si>
    <t>1360 x 1024</t>
  </si>
  <si>
    <t>ICX267</t>
  </si>
  <si>
    <t>AlCCDIMG2S</t>
  </si>
  <si>
    <t>10,2 x 8,3 / CCD</t>
  </si>
  <si>
    <t>6,45 x 6,45</t>
  </si>
  <si>
    <t>ICX285</t>
  </si>
  <si>
    <t>AtikTitan</t>
  </si>
  <si>
    <t>Baader LVI SG 1</t>
  </si>
  <si>
    <t>Baader LVI SG 2</t>
  </si>
  <si>
    <t>Basler Ace acA640-100gm</t>
  </si>
  <si>
    <t>Basler Ace acA640-90gm</t>
  </si>
  <si>
    <t>Basler Ace acA750-30gm</t>
  </si>
  <si>
    <t>5,6 × 4.68 / CCD</t>
  </si>
  <si>
    <t>752 x 580</t>
  </si>
  <si>
    <t>IXC409</t>
  </si>
  <si>
    <t>Celestron NexImage
Und andere fähigen WebCams</t>
  </si>
  <si>
    <t>5
Unkomprimiert</t>
  </si>
  <si>
    <t>DMK 21AU618</t>
  </si>
  <si>
    <t>DMK 21xxx</t>
  </si>
  <si>
    <t>DMK 22xxx</t>
  </si>
  <si>
    <t>4,55 x 2,97 / CMOS</t>
  </si>
  <si>
    <t>MT9V024</t>
  </si>
  <si>
    <t>DMK 31xxx</t>
  </si>
  <si>
    <t>DMK 41xxx</t>
  </si>
  <si>
    <t>1360 × 1024</t>
  </si>
  <si>
    <t>ICX205</t>
  </si>
  <si>
    <t>DMK 72xxx</t>
  </si>
  <si>
    <t>5,7 x 4,28 / CMOS</t>
  </si>
  <si>
    <t>2,2 x 2,2</t>
  </si>
  <si>
    <t>2592 x 1944</t>
  </si>
  <si>
    <t>MT9P031</t>
  </si>
  <si>
    <t>Lacerta M-GEN</t>
  </si>
  <si>
    <t>4,43 ×  3,7 / CCD</t>
  </si>
  <si>
    <t>4,85 ×  4,65</t>
  </si>
  <si>
    <t>752 × 582</t>
  </si>
  <si>
    <t>ICX209</t>
  </si>
  <si>
    <t>Point Grey Flea3-FW- 03S1M</t>
  </si>
  <si>
    <t>648 x 488</t>
  </si>
  <si>
    <t>Skywatcher SynGuider</t>
  </si>
  <si>
    <t>5,59 × 4,68 / CCD</t>
  </si>
  <si>
    <t>9,6 x 7,5</t>
  </si>
  <si>
    <t>510 × 492</t>
  </si>
  <si>
    <t>ICX404</t>
  </si>
  <si>
    <t>Starlight Xpress CoStar</t>
  </si>
  <si>
    <t>Starlight Xpress Lodestar</t>
  </si>
  <si>
    <t>6,4 x 4,75 / CCD</t>
  </si>
  <si>
    <t>8,2 x 8,4</t>
  </si>
  <si>
    <t>ICX429</t>
  </si>
  <si>
    <t>Starlight Xpress SXV-EX</t>
  </si>
  <si>
    <t>Auflösung Grad,Minuten</t>
  </si>
  <si>
    <t>Moravian 8300</t>
  </si>
  <si>
    <t xml:space="preserve">N48° 30' 1.346" E8° 27' 57.712" </t>
  </si>
  <si>
    <t>Position Musbach</t>
  </si>
  <si>
    <t>ASI120MM</t>
  </si>
  <si>
    <t>MT9M034</t>
  </si>
  <si>
    <t>3,75 x 3,75</t>
  </si>
  <si>
    <t>1280 x 960</t>
  </si>
  <si>
    <t>3,54 x 2,69 / CMOS</t>
  </si>
  <si>
    <t>Auflösung [Arc Sec]</t>
  </si>
  <si>
    <t>215 @320x240</t>
  </si>
  <si>
    <t>Gesichtsfeld Kamera-Sensor</t>
  </si>
  <si>
    <t>Werte für CDC</t>
  </si>
  <si>
    <t>Nachführung mit Boxdörfer</t>
  </si>
  <si>
    <t>Ritzel</t>
  </si>
  <si>
    <t>Umlenkrad1</t>
  </si>
  <si>
    <t>Umlenkrad2</t>
  </si>
  <si>
    <t>Schnecke</t>
  </si>
  <si>
    <t>Zähnezahl Getriebe</t>
  </si>
  <si>
    <t>Schneckenrad</t>
  </si>
  <si>
    <t>Denki Motor</t>
  </si>
  <si>
    <t>Vollschritte</t>
  </si>
  <si>
    <t>Getriebe Übersetzung</t>
  </si>
  <si>
    <t>Übersetzung total</t>
  </si>
  <si>
    <t>Halbschritte / 1U Schnecke</t>
  </si>
  <si>
    <t>Halbschritte / 1U RA</t>
  </si>
  <si>
    <t>Mikroschritte / 1U Schnecke</t>
  </si>
  <si>
    <t>Mikroschritte / 1U RA</t>
  </si>
  <si>
    <t>Auflösung [Arc sec]</t>
  </si>
  <si>
    <t>Mikroschritte / Vollschritt</t>
  </si>
  <si>
    <t>Erddrehung / Sekunde [Arc sec]</t>
  </si>
  <si>
    <t>Bewegung RA / Halbschritt</t>
  </si>
  <si>
    <t>-&gt; / sec</t>
  </si>
  <si>
    <t>Mikrosteps / Sekunde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</si>
</sst>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"/>
    <numFmt numFmtId="166" formatCode="[h]&quot;°&quot;\ mm&quot;'&quot;"/>
    <numFmt numFmtId="167" formatCode="0.0000\'"/>
    <numFmt numFmtId="168" formatCode="0.000000"/>
  </numFmts>
  <fonts count="5" x14ac:knownFonts="1"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0" xfId="0" applyNumberFormat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0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0" xfId="0" applyFont="1" applyBorder="1" applyAlignment="1">
      <alignment horizontal="center"/>
    </xf>
    <xf numFmtId="0" fontId="0" fillId="0" borderId="8" xfId="0" applyBorder="1"/>
    <xf numFmtId="0" fontId="0" fillId="0" borderId="9" xfId="0" applyFont="1" applyBorder="1" applyAlignment="1">
      <alignment horizontal="left" vertical="top"/>
    </xf>
    <xf numFmtId="0" fontId="0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/>
    <xf numFmtId="165" fontId="1" fillId="0" borderId="4" xfId="0" applyNumberFormat="1" applyFont="1" applyBorder="1" applyAlignment="1">
      <alignment horizontal="center"/>
    </xf>
    <xf numFmtId="0" fontId="0" fillId="0" borderId="3" xfId="0" applyFill="1" applyBorder="1"/>
    <xf numFmtId="167" fontId="1" fillId="0" borderId="4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7" fontId="1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0" borderId="0" xfId="0" applyFont="1"/>
    <xf numFmtId="0" fontId="3" fillId="0" borderId="13" xfId="0" applyFont="1" applyBorder="1"/>
    <xf numFmtId="0" fontId="0" fillId="0" borderId="14" xfId="0" applyBorder="1"/>
    <xf numFmtId="0" fontId="0" fillId="0" borderId="15" xfId="0" applyFont="1" applyBorder="1" applyAlignment="1">
      <alignment horizontal="right"/>
    </xf>
    <xf numFmtId="0" fontId="1" fillId="0" borderId="16" xfId="0" applyFont="1" applyBorder="1"/>
    <xf numFmtId="0" fontId="3" fillId="0" borderId="15" xfId="0" applyFont="1" applyBorder="1"/>
    <xf numFmtId="0" fontId="3" fillId="0" borderId="15" xfId="0" applyFont="1" applyBorder="1" applyAlignment="1">
      <alignment horizontal="left"/>
    </xf>
    <xf numFmtId="168" fontId="1" fillId="0" borderId="16" xfId="0" applyNumberFormat="1" applyFont="1" applyBorder="1"/>
    <xf numFmtId="1" fontId="1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1" fillId="0" borderId="0" xfId="0" applyFont="1" applyAlignment="1"/>
    <xf numFmtId="0" fontId="3" fillId="0" borderId="0" xfId="0" applyFont="1" applyFill="1" applyBorder="1"/>
    <xf numFmtId="0" fontId="0" fillId="0" borderId="0" xfId="0" quotePrefix="1" applyAlignment="1">
      <alignment horizontal="right"/>
    </xf>
    <xf numFmtId="0" fontId="4" fillId="0" borderId="16" xfId="0" applyFont="1" applyBorder="1"/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1200150</xdr:colOff>
      <xdr:row>23</xdr:row>
      <xdr:rowOff>85725</xdr:rowOff>
    </xdr:from>
    <xdr:to>
      <xdr:col>1</xdr:col>
      <xdr:colOff>0</xdr:colOff>
      <xdr:row>28</xdr:row>
      <xdr:rowOff>114300</xdr:rowOff>
    </xdr:to>
    <xdr:cxnSp macro="">
      <xdr:nvCxnSpPr>
        <xdr:cNvPr id="3" name="Gerade Verbindung mit Pfeil 2"/>
        <xdr:cNvCxnSpPr/>
      </xdr:nvCxnSpPr>
      <xdr:spPr bwMode="auto">
        <a:xfrm flipH="1">
          <a:off x="1200150" y="3810000"/>
          <a:ext cx="628650" cy="83820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workbookViewId="0">
      <selection activeCell="B5" sqref="B5"/>
    </sheetView>
  </sheetViews>
  <sheetFormatPr baseColWidth="10" defaultColWidth="11.5703125" defaultRowHeight="12.75" x14ac:dyDescent="0.2"/>
  <cols>
    <col min="1" max="1" width="27.42578125" customWidth="1"/>
    <col min="2" max="2" width="9.85546875" customWidth="1"/>
    <col min="3" max="3" width="8.85546875" customWidth="1"/>
    <col min="7" max="7" width="23.5703125" customWidth="1"/>
    <col min="8" max="8" width="16" style="1" customWidth="1"/>
    <col min="9" max="10" width="11.5703125" style="1"/>
    <col min="11" max="11" width="13.28515625" customWidth="1"/>
  </cols>
  <sheetData>
    <row r="1" spans="1:12" x14ac:dyDescent="0.2">
      <c r="A1" s="2" t="s">
        <v>0</v>
      </c>
      <c r="B1" s="3"/>
      <c r="G1" t="s">
        <v>1</v>
      </c>
      <c r="H1" s="1" t="s">
        <v>2</v>
      </c>
      <c r="I1" s="1" t="s">
        <v>3</v>
      </c>
      <c r="J1" s="1" t="s">
        <v>4</v>
      </c>
    </row>
    <row r="2" spans="1:12" x14ac:dyDescent="0.2">
      <c r="A2" s="4"/>
      <c r="B2" s="5"/>
      <c r="G2" t="s">
        <v>5</v>
      </c>
      <c r="H2" s="6">
        <v>22.7</v>
      </c>
      <c r="I2" s="6">
        <v>15.1</v>
      </c>
      <c r="J2" s="6">
        <v>7.4</v>
      </c>
    </row>
    <row r="3" spans="1:12" x14ac:dyDescent="0.2">
      <c r="A3" s="4" t="s">
        <v>6</v>
      </c>
      <c r="B3" s="7">
        <v>7.4999999999999997E-3</v>
      </c>
      <c r="G3" t="s">
        <v>7</v>
      </c>
      <c r="H3" s="6">
        <v>22.5</v>
      </c>
      <c r="I3" s="6">
        <v>15</v>
      </c>
      <c r="J3" s="6">
        <v>6.42</v>
      </c>
    </row>
    <row r="4" spans="1:12" x14ac:dyDescent="0.2">
      <c r="A4" s="4" t="s">
        <v>8</v>
      </c>
      <c r="B4" s="8">
        <v>2350</v>
      </c>
      <c r="G4" t="s">
        <v>9</v>
      </c>
      <c r="H4" s="6">
        <v>22.5</v>
      </c>
      <c r="I4" s="6">
        <v>15</v>
      </c>
      <c r="J4" s="6">
        <v>6.42</v>
      </c>
    </row>
    <row r="5" spans="1:12" x14ac:dyDescent="0.2">
      <c r="A5" s="4" t="s">
        <v>10</v>
      </c>
      <c r="B5" s="24">
        <f>(3438*B3)/B4*60</f>
        <v>0.65834042553191485</v>
      </c>
      <c r="D5">
        <f>35/B5</f>
        <v>53.163984228556657</v>
      </c>
      <c r="G5" t="s">
        <v>11</v>
      </c>
      <c r="H5" s="6">
        <v>22.2</v>
      </c>
      <c r="I5" s="6">
        <v>14.8</v>
      </c>
      <c r="J5" s="6">
        <v>5.71</v>
      </c>
    </row>
    <row r="6" spans="1:12" x14ac:dyDescent="0.2">
      <c r="A6" s="4"/>
      <c r="B6" s="5"/>
      <c r="G6" t="s">
        <v>12</v>
      </c>
      <c r="H6" s="6">
        <v>22.3</v>
      </c>
      <c r="I6" s="6">
        <v>14.9</v>
      </c>
      <c r="J6" s="6">
        <v>4.7</v>
      </c>
    </row>
    <row r="7" spans="1:12" x14ac:dyDescent="0.2">
      <c r="A7" s="4" t="s">
        <v>13</v>
      </c>
      <c r="B7" s="5"/>
      <c r="G7" t="s">
        <v>14</v>
      </c>
      <c r="H7" s="6">
        <v>22.3</v>
      </c>
      <c r="I7" s="6">
        <v>14.9</v>
      </c>
      <c r="J7" s="6">
        <v>4.3</v>
      </c>
    </row>
    <row r="8" spans="1:12" x14ac:dyDescent="0.2">
      <c r="A8" s="10" t="s">
        <v>15</v>
      </c>
      <c r="B8" s="11"/>
      <c r="G8" t="s">
        <v>16</v>
      </c>
      <c r="H8" s="6">
        <v>22.7</v>
      </c>
      <c r="I8" s="6">
        <v>15.1</v>
      </c>
      <c r="J8" s="6">
        <v>7.4</v>
      </c>
    </row>
    <row r="9" spans="1:12" x14ac:dyDescent="0.2">
      <c r="G9" t="s">
        <v>17</v>
      </c>
      <c r="H9" s="6">
        <v>22.2</v>
      </c>
      <c r="I9" s="6">
        <v>14.8</v>
      </c>
      <c r="J9" s="6">
        <v>6.42</v>
      </c>
      <c r="L9" s="21"/>
    </row>
    <row r="10" spans="1:12" x14ac:dyDescent="0.2">
      <c r="G10" t="s">
        <v>18</v>
      </c>
      <c r="H10" s="6">
        <v>22.2</v>
      </c>
      <c r="I10" s="6">
        <v>14.8</v>
      </c>
      <c r="J10" s="6">
        <v>5.71</v>
      </c>
    </row>
    <row r="11" spans="1:12" x14ac:dyDescent="0.2">
      <c r="A11" s="2" t="s">
        <v>19</v>
      </c>
      <c r="B11" s="3"/>
      <c r="G11" t="s">
        <v>20</v>
      </c>
      <c r="H11" s="6">
        <v>22.2</v>
      </c>
      <c r="I11" s="6">
        <v>14.8</v>
      </c>
      <c r="J11" s="6">
        <v>5.2</v>
      </c>
    </row>
    <row r="12" spans="1:12" x14ac:dyDescent="0.2">
      <c r="A12" s="4"/>
      <c r="B12" s="5"/>
      <c r="G12" t="s">
        <v>21</v>
      </c>
      <c r="H12" s="6">
        <v>22.3</v>
      </c>
      <c r="I12" s="6">
        <v>14.9</v>
      </c>
      <c r="J12" s="6">
        <v>4.7</v>
      </c>
    </row>
    <row r="13" spans="1:12" x14ac:dyDescent="0.2">
      <c r="A13" s="4" t="s">
        <v>22</v>
      </c>
      <c r="B13" s="8">
        <v>2350</v>
      </c>
      <c r="G13" t="s">
        <v>23</v>
      </c>
      <c r="H13" s="6">
        <v>22.3</v>
      </c>
      <c r="I13" s="6">
        <v>14.9</v>
      </c>
      <c r="J13" s="6">
        <v>4.3</v>
      </c>
    </row>
    <row r="14" spans="1:12" x14ac:dyDescent="0.2">
      <c r="A14" s="4" t="s">
        <v>10</v>
      </c>
      <c r="B14" s="24">
        <f>138/B13</f>
        <v>5.8723404255319148E-2</v>
      </c>
      <c r="D14">
        <f>35/B14</f>
        <v>596.01449275362324</v>
      </c>
      <c r="G14" t="s">
        <v>24</v>
      </c>
      <c r="H14" s="6">
        <v>22.3</v>
      </c>
      <c r="I14" s="6">
        <v>14.9</v>
      </c>
      <c r="J14" s="6">
        <v>4.3</v>
      </c>
    </row>
    <row r="15" spans="1:12" x14ac:dyDescent="0.2">
      <c r="A15" s="4"/>
      <c r="B15" s="5"/>
      <c r="G15" t="s">
        <v>25</v>
      </c>
      <c r="H15" s="6">
        <v>22.2</v>
      </c>
      <c r="I15" s="6">
        <v>14.8</v>
      </c>
      <c r="J15" s="6">
        <v>5.7</v>
      </c>
    </row>
    <row r="16" spans="1:12" x14ac:dyDescent="0.2">
      <c r="A16" s="4" t="s">
        <v>13</v>
      </c>
      <c r="B16" s="5"/>
      <c r="G16" t="s">
        <v>26</v>
      </c>
      <c r="H16" s="6">
        <v>22.3</v>
      </c>
      <c r="I16" s="6">
        <v>14.7</v>
      </c>
      <c r="J16" s="6">
        <v>5.2</v>
      </c>
    </row>
    <row r="17" spans="1:10" x14ac:dyDescent="0.2">
      <c r="A17" s="10" t="s">
        <v>27</v>
      </c>
      <c r="B17" s="11"/>
      <c r="G17" t="s">
        <v>28</v>
      </c>
      <c r="H17" s="6">
        <v>35.799999999999997</v>
      </c>
      <c r="I17" s="6">
        <v>23.9</v>
      </c>
      <c r="J17" s="6">
        <v>8.1999999999999993</v>
      </c>
    </row>
    <row r="18" spans="1:10" x14ac:dyDescent="0.2">
      <c r="G18" t="s">
        <v>29</v>
      </c>
      <c r="H18" s="6">
        <v>36</v>
      </c>
      <c r="I18" s="6">
        <v>24</v>
      </c>
      <c r="J18" s="6">
        <v>6.41</v>
      </c>
    </row>
    <row r="19" spans="1:10" x14ac:dyDescent="0.2">
      <c r="G19" t="s">
        <v>30</v>
      </c>
      <c r="H19" s="6">
        <v>22.3</v>
      </c>
      <c r="I19" s="6">
        <v>14.9</v>
      </c>
      <c r="J19" s="6">
        <v>4.3</v>
      </c>
    </row>
    <row r="20" spans="1:10" x14ac:dyDescent="0.2">
      <c r="A20" s="2" t="s">
        <v>161</v>
      </c>
      <c r="B20" s="12"/>
      <c r="C20" s="3"/>
      <c r="G20" t="s">
        <v>31</v>
      </c>
      <c r="H20" s="6">
        <v>36</v>
      </c>
      <c r="I20" s="6">
        <v>24</v>
      </c>
      <c r="J20" s="6">
        <v>7.2</v>
      </c>
    </row>
    <row r="21" spans="1:10" x14ac:dyDescent="0.2">
      <c r="A21" s="4"/>
      <c r="B21" s="13" t="s">
        <v>32</v>
      </c>
      <c r="C21" s="22" t="s">
        <v>33</v>
      </c>
      <c r="G21" t="s">
        <v>34</v>
      </c>
      <c r="H21" s="6">
        <v>28.1</v>
      </c>
      <c r="I21" s="6">
        <v>18.7</v>
      </c>
      <c r="J21" s="6">
        <v>7.2</v>
      </c>
    </row>
    <row r="22" spans="1:10" x14ac:dyDescent="0.2">
      <c r="A22" s="4" t="s">
        <v>35</v>
      </c>
      <c r="B22" s="28">
        <v>6.7</v>
      </c>
      <c r="C22" s="22">
        <v>5.3</v>
      </c>
      <c r="G22" t="s">
        <v>36</v>
      </c>
      <c r="H22" s="6">
        <v>36</v>
      </c>
      <c r="I22" s="6">
        <v>24</v>
      </c>
      <c r="J22" s="6">
        <v>6.42</v>
      </c>
    </row>
    <row r="23" spans="1:10" x14ac:dyDescent="0.2">
      <c r="A23" s="4" t="s">
        <v>8</v>
      </c>
      <c r="B23" s="49">
        <v>238</v>
      </c>
      <c r="C23" s="49"/>
      <c r="G23" t="s">
        <v>37</v>
      </c>
      <c r="H23" s="6">
        <v>36</v>
      </c>
      <c r="I23" s="6">
        <v>23.9</v>
      </c>
      <c r="J23" s="6">
        <v>8.4499999999999993</v>
      </c>
    </row>
    <row r="24" spans="1:10" x14ac:dyDescent="0.2">
      <c r="A24" s="4" t="s">
        <v>38</v>
      </c>
      <c r="B24" s="29">
        <f>(3438*B22)/B23/60</f>
        <v>1.6130672268907564</v>
      </c>
      <c r="C24" s="24">
        <f>(3438*C22)/B23/60</f>
        <v>1.2760084033613444</v>
      </c>
      <c r="G24" t="s">
        <v>39</v>
      </c>
      <c r="H24" s="6">
        <v>35.9</v>
      </c>
      <c r="I24" s="6">
        <v>24</v>
      </c>
      <c r="J24" s="6">
        <v>5.9</v>
      </c>
    </row>
    <row r="25" spans="1:10" x14ac:dyDescent="0.2">
      <c r="A25" s="4" t="s">
        <v>40</v>
      </c>
      <c r="B25" s="30">
        <f>B24*60</f>
        <v>96.784033613445388</v>
      </c>
      <c r="C25" s="26">
        <f>C24*60</f>
        <v>76.560504201680658</v>
      </c>
      <c r="D25" t="s">
        <v>162</v>
      </c>
      <c r="G25" t="s">
        <v>41</v>
      </c>
      <c r="H25" s="6">
        <v>23.7</v>
      </c>
      <c r="I25" s="6">
        <v>15.6</v>
      </c>
      <c r="J25" s="6">
        <v>7.8</v>
      </c>
    </row>
    <row r="26" spans="1:10" x14ac:dyDescent="0.2">
      <c r="A26" s="4" t="s">
        <v>150</v>
      </c>
      <c r="B26" s="31">
        <f>B25/24/60</f>
        <v>6.7211134453781518E-2</v>
      </c>
      <c r="C26" s="32">
        <f>C25/24/60</f>
        <v>5.3167016806722679E-2</v>
      </c>
      <c r="D26" s="27"/>
      <c r="G26" t="s">
        <v>42</v>
      </c>
      <c r="H26" s="6">
        <v>23.7</v>
      </c>
      <c r="I26" s="6">
        <v>15.6</v>
      </c>
      <c r="J26" s="6">
        <v>7.8</v>
      </c>
    </row>
    <row r="27" spans="1:10" x14ac:dyDescent="0.2">
      <c r="A27" s="25" t="s">
        <v>159</v>
      </c>
      <c r="B27" s="33">
        <f>B25*60</f>
        <v>5807.042016806723</v>
      </c>
      <c r="C27" s="9">
        <f>C25*60</f>
        <v>4593.6302521008392</v>
      </c>
      <c r="G27" t="s">
        <v>43</v>
      </c>
      <c r="H27" s="6">
        <v>23.6</v>
      </c>
      <c r="I27" s="6">
        <v>15.8</v>
      </c>
      <c r="J27" s="6">
        <v>6.08</v>
      </c>
    </row>
    <row r="28" spans="1:10" x14ac:dyDescent="0.2">
      <c r="A28" s="4"/>
      <c r="B28" s="27"/>
      <c r="C28" s="5"/>
      <c r="G28" t="s">
        <v>45</v>
      </c>
      <c r="H28" s="6">
        <v>23.7</v>
      </c>
      <c r="I28" s="6">
        <v>15.6</v>
      </c>
      <c r="J28" s="6">
        <v>7.8</v>
      </c>
    </row>
    <row r="29" spans="1:10" x14ac:dyDescent="0.2">
      <c r="A29" s="4" t="s">
        <v>13</v>
      </c>
      <c r="B29" s="27"/>
      <c r="C29" s="5"/>
      <c r="G29" t="s">
        <v>46</v>
      </c>
      <c r="H29" s="6">
        <v>23.6</v>
      </c>
      <c r="I29" s="6">
        <v>15.8</v>
      </c>
      <c r="J29" s="6">
        <v>6.05</v>
      </c>
    </row>
    <row r="30" spans="1:10" x14ac:dyDescent="0.2">
      <c r="A30" s="10" t="s">
        <v>44</v>
      </c>
      <c r="B30" s="14"/>
      <c r="C30" s="11"/>
      <c r="G30" t="s">
        <v>47</v>
      </c>
      <c r="H30" s="6">
        <v>23.6</v>
      </c>
      <c r="I30" s="6">
        <v>15.8</v>
      </c>
      <c r="J30" s="6">
        <v>5.5</v>
      </c>
    </row>
    <row r="31" spans="1:10" x14ac:dyDescent="0.2">
      <c r="G31" t="s">
        <v>48</v>
      </c>
      <c r="H31" s="6">
        <v>23.6</v>
      </c>
      <c r="I31" s="6">
        <v>15.8</v>
      </c>
      <c r="J31" s="6">
        <v>6.05</v>
      </c>
    </row>
    <row r="32" spans="1:10" x14ac:dyDescent="0.2">
      <c r="G32" t="s">
        <v>49</v>
      </c>
      <c r="H32" s="6">
        <v>23.6</v>
      </c>
      <c r="I32" s="6">
        <v>15.8</v>
      </c>
      <c r="J32" s="6">
        <v>5.4</v>
      </c>
    </row>
    <row r="33" spans="1:12" x14ac:dyDescent="0.2">
      <c r="A33" s="23" t="s">
        <v>153</v>
      </c>
      <c r="G33" t="s">
        <v>50</v>
      </c>
      <c r="H33" s="6">
        <v>36</v>
      </c>
      <c r="I33" s="6">
        <v>23.9</v>
      </c>
      <c r="J33" s="6">
        <v>8.4499999999999993</v>
      </c>
    </row>
    <row r="34" spans="1:12" x14ac:dyDescent="0.2">
      <c r="A34" s="23" t="s">
        <v>152</v>
      </c>
      <c r="G34" t="s">
        <v>51</v>
      </c>
      <c r="H34" s="6">
        <v>23.6</v>
      </c>
      <c r="I34" s="6">
        <v>15.8</v>
      </c>
      <c r="J34" s="6">
        <v>5.08</v>
      </c>
    </row>
    <row r="35" spans="1:12" x14ac:dyDescent="0.2">
      <c r="G35" t="s">
        <v>52</v>
      </c>
      <c r="H35" s="6">
        <v>23.1</v>
      </c>
      <c r="I35" s="6">
        <v>15.4</v>
      </c>
      <c r="J35" s="6">
        <v>5.0199999999999996</v>
      </c>
    </row>
    <row r="36" spans="1:12" x14ac:dyDescent="0.2">
      <c r="G36" t="s">
        <v>53</v>
      </c>
      <c r="H36" s="6">
        <v>23.1</v>
      </c>
      <c r="I36" s="6">
        <v>15.4</v>
      </c>
      <c r="J36" s="6">
        <v>5.5</v>
      </c>
    </row>
    <row r="37" spans="1:12" x14ac:dyDescent="0.2">
      <c r="G37" t="s">
        <v>54</v>
      </c>
      <c r="H37" s="6">
        <v>23.6</v>
      </c>
      <c r="I37" s="6">
        <v>15.6</v>
      </c>
      <c r="J37" s="6">
        <v>4.78</v>
      </c>
    </row>
    <row r="38" spans="1:12" x14ac:dyDescent="0.2">
      <c r="G38" t="s">
        <v>151</v>
      </c>
      <c r="H38" s="1">
        <v>18.100000000000001</v>
      </c>
      <c r="I38" s="6">
        <v>13.7</v>
      </c>
      <c r="J38" s="6">
        <v>5.4</v>
      </c>
    </row>
    <row r="39" spans="1:12" x14ac:dyDescent="0.2">
      <c r="H39"/>
      <c r="I39"/>
      <c r="J39"/>
    </row>
    <row r="40" spans="1:12" x14ac:dyDescent="0.2">
      <c r="H40"/>
      <c r="I40"/>
      <c r="J40"/>
    </row>
    <row r="43" spans="1:12" ht="28.5" customHeight="1" x14ac:dyDescent="0.2">
      <c r="G43" s="15" t="s">
        <v>1</v>
      </c>
      <c r="H43" s="16" t="s">
        <v>55</v>
      </c>
      <c r="I43" s="16" t="s">
        <v>56</v>
      </c>
      <c r="J43" s="16" t="s">
        <v>57</v>
      </c>
      <c r="K43" s="16" t="s">
        <v>58</v>
      </c>
      <c r="L43" s="16" t="s">
        <v>59</v>
      </c>
    </row>
    <row r="44" spans="1:12" x14ac:dyDescent="0.2">
      <c r="G44" s="17" t="s">
        <v>60</v>
      </c>
      <c r="H44" s="18" t="s">
        <v>61</v>
      </c>
      <c r="I44" s="18" t="s">
        <v>62</v>
      </c>
      <c r="J44" s="18" t="s">
        <v>63</v>
      </c>
      <c r="K44" s="18">
        <v>15</v>
      </c>
      <c r="L44" s="19" t="s">
        <v>64</v>
      </c>
    </row>
    <row r="45" spans="1:12" x14ac:dyDescent="0.2">
      <c r="G45" s="17" t="s">
        <v>65</v>
      </c>
      <c r="H45" s="18" t="s">
        <v>66</v>
      </c>
      <c r="I45" s="18" t="s">
        <v>67</v>
      </c>
      <c r="J45" s="18" t="s">
        <v>68</v>
      </c>
      <c r="K45" s="18" t="s">
        <v>69</v>
      </c>
      <c r="L45" s="19" t="s">
        <v>70</v>
      </c>
    </row>
    <row r="46" spans="1:12" x14ac:dyDescent="0.2">
      <c r="G46" s="17" t="s">
        <v>71</v>
      </c>
      <c r="H46" s="18" t="s">
        <v>72</v>
      </c>
      <c r="I46" s="18" t="s">
        <v>73</v>
      </c>
      <c r="J46" s="18" t="s">
        <v>74</v>
      </c>
      <c r="K46" s="18" t="s">
        <v>75</v>
      </c>
      <c r="L46" s="19" t="s">
        <v>76</v>
      </c>
    </row>
    <row r="47" spans="1:12" x14ac:dyDescent="0.2">
      <c r="G47" s="17" t="s">
        <v>77</v>
      </c>
      <c r="H47" s="18" t="s">
        <v>78</v>
      </c>
      <c r="I47" s="18" t="s">
        <v>79</v>
      </c>
      <c r="J47" s="18" t="s">
        <v>80</v>
      </c>
      <c r="K47" s="18">
        <v>55</v>
      </c>
      <c r="L47" s="19" t="s">
        <v>81</v>
      </c>
    </row>
    <row r="48" spans="1:12" x14ac:dyDescent="0.2">
      <c r="G48" s="17" t="s">
        <v>82</v>
      </c>
      <c r="H48" s="18" t="s">
        <v>83</v>
      </c>
      <c r="I48" s="18" t="s">
        <v>84</v>
      </c>
      <c r="J48" s="18" t="s">
        <v>85</v>
      </c>
      <c r="K48" s="18">
        <v>56</v>
      </c>
      <c r="L48" s="19" t="s">
        <v>86</v>
      </c>
    </row>
    <row r="49" spans="1:12" x14ac:dyDescent="0.2">
      <c r="A49" s="45"/>
      <c r="B49" s="45"/>
      <c r="C49" s="45"/>
      <c r="G49" s="17" t="s">
        <v>87</v>
      </c>
      <c r="H49" s="18" t="s">
        <v>88</v>
      </c>
      <c r="I49" s="18" t="s">
        <v>84</v>
      </c>
      <c r="J49" s="18" t="s">
        <v>85</v>
      </c>
      <c r="K49" s="18">
        <v>56</v>
      </c>
      <c r="L49" s="19" t="s">
        <v>89</v>
      </c>
    </row>
    <row r="50" spans="1:12" x14ac:dyDescent="0.2">
      <c r="A50" s="23" t="s">
        <v>163</v>
      </c>
      <c r="G50" s="17" t="s">
        <v>90</v>
      </c>
      <c r="H50" s="18" t="s">
        <v>91</v>
      </c>
      <c r="I50" s="18" t="s">
        <v>92</v>
      </c>
      <c r="J50" s="18" t="s">
        <v>93</v>
      </c>
      <c r="K50" s="18">
        <v>30</v>
      </c>
      <c r="L50" s="19" t="s">
        <v>94</v>
      </c>
    </row>
    <row r="51" spans="1:12" x14ac:dyDescent="0.2">
      <c r="A51" s="35" t="s">
        <v>168</v>
      </c>
      <c r="B51" s="36"/>
      <c r="G51" s="17" t="s">
        <v>95</v>
      </c>
      <c r="H51" s="18" t="s">
        <v>91</v>
      </c>
      <c r="I51" s="18" t="s">
        <v>96</v>
      </c>
      <c r="J51" s="18" t="s">
        <v>97</v>
      </c>
      <c r="K51" s="18">
        <v>48</v>
      </c>
      <c r="L51" s="19" t="s">
        <v>98</v>
      </c>
    </row>
    <row r="52" spans="1:12" x14ac:dyDescent="0.2">
      <c r="A52" s="37" t="s">
        <v>164</v>
      </c>
      <c r="B52" s="38">
        <v>12</v>
      </c>
      <c r="G52" s="17" t="s">
        <v>99</v>
      </c>
      <c r="H52" s="18" t="s">
        <v>100</v>
      </c>
      <c r="I52" s="18" t="s">
        <v>92</v>
      </c>
      <c r="J52" s="18" t="s">
        <v>101</v>
      </c>
      <c r="K52" s="18">
        <v>25</v>
      </c>
      <c r="L52" s="19" t="s">
        <v>102</v>
      </c>
    </row>
    <row r="53" spans="1:12" x14ac:dyDescent="0.2">
      <c r="A53" s="37" t="s">
        <v>165</v>
      </c>
      <c r="B53" s="38">
        <v>48</v>
      </c>
      <c r="G53" s="17" t="s">
        <v>103</v>
      </c>
      <c r="H53" s="18" t="s">
        <v>104</v>
      </c>
      <c r="I53" s="18" t="s">
        <v>105</v>
      </c>
      <c r="J53" s="18" t="s">
        <v>101</v>
      </c>
      <c r="K53" s="18">
        <v>25</v>
      </c>
      <c r="L53" s="19" t="s">
        <v>106</v>
      </c>
    </row>
    <row r="54" spans="1:12" x14ac:dyDescent="0.2">
      <c r="A54" s="37" t="s">
        <v>166</v>
      </c>
      <c r="B54" s="38">
        <v>36</v>
      </c>
      <c r="G54" s="17" t="s">
        <v>107</v>
      </c>
      <c r="H54" s="18" t="s">
        <v>91</v>
      </c>
      <c r="I54" s="18" t="s">
        <v>96</v>
      </c>
      <c r="J54" s="18" t="s">
        <v>85</v>
      </c>
      <c r="K54" s="18">
        <v>5</v>
      </c>
      <c r="L54" s="19" t="s">
        <v>98</v>
      </c>
    </row>
    <row r="55" spans="1:12" x14ac:dyDescent="0.2">
      <c r="A55" s="37" t="s">
        <v>167</v>
      </c>
      <c r="B55" s="38">
        <v>44</v>
      </c>
      <c r="G55" s="17" t="s">
        <v>108</v>
      </c>
      <c r="H55" s="18" t="s">
        <v>78</v>
      </c>
      <c r="I55" s="18" t="s">
        <v>79</v>
      </c>
      <c r="J55" s="18" t="s">
        <v>80</v>
      </c>
      <c r="K55" s="18" t="s">
        <v>69</v>
      </c>
      <c r="L55" s="19" t="s">
        <v>81</v>
      </c>
    </row>
    <row r="56" spans="1:12" x14ac:dyDescent="0.2">
      <c r="A56" s="37" t="s">
        <v>169</v>
      </c>
      <c r="B56" s="38">
        <v>144</v>
      </c>
      <c r="G56" s="17" t="s">
        <v>109</v>
      </c>
      <c r="H56" s="18" t="s">
        <v>78</v>
      </c>
      <c r="I56" s="18" t="s">
        <v>79</v>
      </c>
      <c r="J56" s="18" t="s">
        <v>80</v>
      </c>
      <c r="K56" s="18" t="s">
        <v>69</v>
      </c>
      <c r="L56" s="19" t="s">
        <v>81</v>
      </c>
    </row>
    <row r="57" spans="1:12" x14ac:dyDescent="0.2">
      <c r="A57" s="39" t="s">
        <v>170</v>
      </c>
      <c r="B57" s="38"/>
      <c r="G57" s="17" t="s">
        <v>110</v>
      </c>
      <c r="H57" s="18" t="s">
        <v>83</v>
      </c>
      <c r="I57" s="18" t="s">
        <v>84</v>
      </c>
      <c r="J57" s="18" t="s">
        <v>85</v>
      </c>
      <c r="K57" s="18">
        <v>100</v>
      </c>
      <c r="L57" s="19" t="s">
        <v>86</v>
      </c>
    </row>
    <row r="58" spans="1:12" x14ac:dyDescent="0.2">
      <c r="A58" s="37" t="s">
        <v>171</v>
      </c>
      <c r="B58" s="38">
        <v>200</v>
      </c>
      <c r="G58" s="17" t="s">
        <v>111</v>
      </c>
      <c r="H58" s="18" t="s">
        <v>91</v>
      </c>
      <c r="I58" s="18" t="s">
        <v>96</v>
      </c>
      <c r="J58" s="18" t="s">
        <v>97</v>
      </c>
      <c r="K58" s="18">
        <v>90</v>
      </c>
      <c r="L58" s="19" t="s">
        <v>98</v>
      </c>
    </row>
    <row r="59" spans="1:12" x14ac:dyDescent="0.2">
      <c r="A59" s="37" t="s">
        <v>179</v>
      </c>
      <c r="B59" s="38">
        <v>64</v>
      </c>
      <c r="G59" s="17" t="s">
        <v>112</v>
      </c>
      <c r="H59" s="18" t="s">
        <v>113</v>
      </c>
      <c r="I59" s="18" t="s">
        <v>67</v>
      </c>
      <c r="J59" s="18" t="s">
        <v>114</v>
      </c>
      <c r="K59" s="18">
        <v>30</v>
      </c>
      <c r="L59" s="19" t="s">
        <v>115</v>
      </c>
    </row>
    <row r="60" spans="1:12" ht="12.75" customHeight="1" x14ac:dyDescent="0.2">
      <c r="A60" s="40" t="s">
        <v>172</v>
      </c>
      <c r="B60" s="41">
        <f>B53/B52*(B55/B54)</f>
        <v>4.8888888888888893</v>
      </c>
      <c r="G60" s="50" t="s">
        <v>116</v>
      </c>
      <c r="H60" s="59" t="s">
        <v>88</v>
      </c>
      <c r="I60" s="59" t="s">
        <v>84</v>
      </c>
      <c r="J60" s="59" t="s">
        <v>85</v>
      </c>
      <c r="K60" s="56" t="s">
        <v>117</v>
      </c>
      <c r="L60" s="53" t="s">
        <v>89</v>
      </c>
    </row>
    <row r="61" spans="1:12" ht="12.75" customHeight="1" x14ac:dyDescent="0.2">
      <c r="A61" s="40" t="s">
        <v>173</v>
      </c>
      <c r="B61" s="42">
        <f>B60*B56</f>
        <v>704</v>
      </c>
      <c r="G61" s="51"/>
      <c r="H61" s="60"/>
      <c r="I61" s="60"/>
      <c r="J61" s="60"/>
      <c r="K61" s="57"/>
      <c r="L61" s="54"/>
    </row>
    <row r="62" spans="1:12" ht="12.75" customHeight="1" x14ac:dyDescent="0.2">
      <c r="A62" s="39" t="s">
        <v>174</v>
      </c>
      <c r="B62" s="38">
        <f>B60*(B58*2)</f>
        <v>1955.5555555555557</v>
      </c>
      <c r="G62" s="52"/>
      <c r="H62" s="61"/>
      <c r="I62" s="61"/>
      <c r="J62" s="61"/>
      <c r="K62" s="58"/>
      <c r="L62" s="55"/>
    </row>
    <row r="63" spans="1:12" x14ac:dyDescent="0.2">
      <c r="A63" s="39" t="s">
        <v>175</v>
      </c>
      <c r="B63" s="42">
        <f>B62*B56</f>
        <v>281600</v>
      </c>
      <c r="G63" s="17" t="s">
        <v>118</v>
      </c>
      <c r="H63" s="18" t="s">
        <v>83</v>
      </c>
      <c r="I63" s="18" t="s">
        <v>84</v>
      </c>
      <c r="J63" s="18" t="s">
        <v>85</v>
      </c>
      <c r="K63" s="18">
        <v>60</v>
      </c>
      <c r="L63" s="19" t="s">
        <v>86</v>
      </c>
    </row>
    <row r="64" spans="1:12" x14ac:dyDescent="0.2">
      <c r="A64" s="39" t="s">
        <v>176</v>
      </c>
      <c r="B64" s="38">
        <f>B60*B58*B59</f>
        <v>62577.777777777781</v>
      </c>
      <c r="G64" s="17" t="s">
        <v>119</v>
      </c>
      <c r="H64" s="18" t="s">
        <v>88</v>
      </c>
      <c r="I64" s="18" t="s">
        <v>84</v>
      </c>
      <c r="J64" s="18" t="s">
        <v>85</v>
      </c>
      <c r="K64" s="18">
        <v>60</v>
      </c>
      <c r="L64" s="19" t="s">
        <v>89</v>
      </c>
    </row>
    <row r="65" spans="1:12" x14ac:dyDescent="0.2">
      <c r="A65" s="39" t="s">
        <v>177</v>
      </c>
      <c r="B65" s="38">
        <f>B64*B56</f>
        <v>9011200</v>
      </c>
      <c r="G65" s="17" t="s">
        <v>120</v>
      </c>
      <c r="H65" s="18" t="s">
        <v>121</v>
      </c>
      <c r="I65" s="18" t="s">
        <v>79</v>
      </c>
      <c r="J65" s="18" t="s">
        <v>80</v>
      </c>
      <c r="K65" s="18">
        <v>200</v>
      </c>
      <c r="L65" s="19" t="s">
        <v>122</v>
      </c>
    </row>
    <row r="66" spans="1:12" x14ac:dyDescent="0.2">
      <c r="A66" s="39" t="s">
        <v>178</v>
      </c>
      <c r="B66" s="48">
        <f>360/B65*60*60</f>
        <v>0.14382102272727273</v>
      </c>
      <c r="G66" s="17" t="s">
        <v>123</v>
      </c>
      <c r="H66" s="18" t="s">
        <v>91</v>
      </c>
      <c r="I66" s="18" t="s">
        <v>92</v>
      </c>
      <c r="J66" s="18" t="s">
        <v>93</v>
      </c>
      <c r="K66" s="18">
        <v>30</v>
      </c>
      <c r="L66" s="19" t="s">
        <v>94</v>
      </c>
    </row>
    <row r="67" spans="1:12" x14ac:dyDescent="0.2">
      <c r="A67" s="43" t="s">
        <v>181</v>
      </c>
      <c r="B67" s="44">
        <f>360/B63*60*60</f>
        <v>4.6022727272727275</v>
      </c>
      <c r="C67" s="47" t="s">
        <v>182</v>
      </c>
      <c r="D67" s="34">
        <f>B67*3.268186</f>
        <v>15.041083295454547</v>
      </c>
      <c r="G67" s="17" t="s">
        <v>124</v>
      </c>
      <c r="H67" s="18" t="s">
        <v>100</v>
      </c>
      <c r="I67" s="18" t="s">
        <v>92</v>
      </c>
      <c r="J67" s="18" t="s">
        <v>125</v>
      </c>
      <c r="K67" s="18">
        <v>15</v>
      </c>
      <c r="L67" s="19" t="s">
        <v>126</v>
      </c>
    </row>
    <row r="68" spans="1:12" x14ac:dyDescent="0.2">
      <c r="G68" s="17" t="s">
        <v>127</v>
      </c>
      <c r="H68" s="18" t="s">
        <v>128</v>
      </c>
      <c r="I68" s="18" t="s">
        <v>129</v>
      </c>
      <c r="J68" s="18" t="s">
        <v>130</v>
      </c>
      <c r="K68" s="18">
        <v>78</v>
      </c>
      <c r="L68" s="19" t="s">
        <v>131</v>
      </c>
    </row>
    <row r="69" spans="1:12" x14ac:dyDescent="0.2">
      <c r="A69" s="46" t="s">
        <v>180</v>
      </c>
      <c r="B69" s="23">
        <f>360/24</f>
        <v>15</v>
      </c>
      <c r="G69" s="17" t="s">
        <v>132</v>
      </c>
      <c r="H69" s="18" t="s">
        <v>133</v>
      </c>
      <c r="I69" s="18" t="s">
        <v>134</v>
      </c>
      <c r="J69" s="18" t="s">
        <v>135</v>
      </c>
      <c r="K69" s="18" t="s">
        <v>69</v>
      </c>
      <c r="L69" s="19" t="s">
        <v>136</v>
      </c>
    </row>
    <row r="70" spans="1:12" x14ac:dyDescent="0.2">
      <c r="A70" s="46" t="s">
        <v>183</v>
      </c>
      <c r="B70" s="23">
        <f>B69/B66</f>
        <v>104.29629629629629</v>
      </c>
      <c r="G70" s="17" t="s">
        <v>137</v>
      </c>
      <c r="H70" s="18" t="s">
        <v>83</v>
      </c>
      <c r="I70" s="18" t="s">
        <v>84</v>
      </c>
      <c r="J70" s="18" t="s">
        <v>138</v>
      </c>
      <c r="K70" s="18">
        <v>120</v>
      </c>
      <c r="L70" s="19" t="s">
        <v>86</v>
      </c>
    </row>
    <row r="71" spans="1:12" x14ac:dyDescent="0.2">
      <c r="G71" s="17" t="s">
        <v>139</v>
      </c>
      <c r="H71" s="18" t="s">
        <v>140</v>
      </c>
      <c r="I71" s="18" t="s">
        <v>141</v>
      </c>
      <c r="J71" s="18" t="s">
        <v>142</v>
      </c>
      <c r="K71" s="18" t="s">
        <v>69</v>
      </c>
      <c r="L71" s="19" t="s">
        <v>143</v>
      </c>
    </row>
    <row r="72" spans="1:12" x14ac:dyDescent="0.2">
      <c r="G72" s="17" t="s">
        <v>144</v>
      </c>
      <c r="H72" s="18" t="s">
        <v>61</v>
      </c>
      <c r="I72" s="18" t="s">
        <v>62</v>
      </c>
      <c r="J72" s="18" t="s">
        <v>63</v>
      </c>
      <c r="K72" s="18" t="s">
        <v>69</v>
      </c>
      <c r="L72" s="19" t="s">
        <v>64</v>
      </c>
    </row>
    <row r="73" spans="1:12" x14ac:dyDescent="0.2">
      <c r="G73" s="17" t="s">
        <v>145</v>
      </c>
      <c r="H73" s="18" t="s">
        <v>146</v>
      </c>
      <c r="I73" s="18" t="s">
        <v>147</v>
      </c>
      <c r="J73" s="18" t="s">
        <v>114</v>
      </c>
      <c r="K73" s="18" t="s">
        <v>69</v>
      </c>
      <c r="L73" s="19" t="s">
        <v>148</v>
      </c>
    </row>
    <row r="74" spans="1:12" x14ac:dyDescent="0.2">
      <c r="G74" s="17" t="s">
        <v>149</v>
      </c>
      <c r="H74" s="18" t="s">
        <v>146</v>
      </c>
      <c r="I74" s="18" t="s">
        <v>147</v>
      </c>
      <c r="J74" s="18" t="s">
        <v>114</v>
      </c>
      <c r="K74" s="18" t="s">
        <v>69</v>
      </c>
      <c r="L74" s="19" t="s">
        <v>148</v>
      </c>
    </row>
    <row r="75" spans="1:12" x14ac:dyDescent="0.2">
      <c r="G75" s="17" t="s">
        <v>154</v>
      </c>
      <c r="H75" s="18" t="s">
        <v>158</v>
      </c>
      <c r="I75" s="18" t="s">
        <v>156</v>
      </c>
      <c r="J75" s="18" t="s">
        <v>157</v>
      </c>
      <c r="K75" s="20" t="s">
        <v>160</v>
      </c>
      <c r="L75" s="17" t="s">
        <v>155</v>
      </c>
    </row>
  </sheetData>
  <sheetProtection selectLockedCells="1" selectUnlockedCells="1"/>
  <mergeCells count="7">
    <mergeCell ref="B23:C23"/>
    <mergeCell ref="G60:G62"/>
    <mergeCell ref="L60:L62"/>
    <mergeCell ref="K60:K62"/>
    <mergeCell ref="J60:J62"/>
    <mergeCell ref="I60:I62"/>
    <mergeCell ref="H60:H62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11.5703125" defaultRowHeight="12.75" x14ac:dyDescent="0.2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11.5703125" defaultRowHeight="12.75" x14ac:dyDescent="0.2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</dc:creator>
  <cp:lastModifiedBy>Matthias</cp:lastModifiedBy>
  <dcterms:created xsi:type="dcterms:W3CDTF">2013-06-02T15:39:46Z</dcterms:created>
  <dcterms:modified xsi:type="dcterms:W3CDTF">2014-09-01T21:05:36Z</dcterms:modified>
</cp:coreProperties>
</file>